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115" windowHeight="10230" activeTab="0"/>
  </bookViews>
  <sheets>
    <sheet name="Corn" sheetId="1" r:id="rId1"/>
    <sheet name="Blank" sheetId="2" r:id="rId2"/>
  </sheets>
  <definedNames>
    <definedName name="_xlnm.Print_Area" localSheetId="1">'Blank'!$A$1:$I$67</definedName>
    <definedName name="_xlnm.Print_Area" localSheetId="0">'Corn'!$A$1:$I$67</definedName>
  </definedNames>
  <calcPr fullCalcOnLoad="1"/>
</workbook>
</file>

<file path=xl/comments1.xml><?xml version="1.0" encoding="utf-8"?>
<comments xmlns="http://schemas.openxmlformats.org/spreadsheetml/2006/main">
  <authors>
    <author>Economics Department</author>
  </authors>
  <commentList>
    <comment ref="C5" authorId="0">
      <text>
        <r>
          <rPr>
            <sz val="8"/>
            <rFont val="Tahoma"/>
            <family val="0"/>
          </rPr>
          <t>Place the cursor over cells with red triangles to read comments.</t>
        </r>
      </text>
    </comment>
  </commentList>
</comments>
</file>

<file path=xl/comments2.xml><?xml version="1.0" encoding="utf-8"?>
<comments xmlns="http://schemas.openxmlformats.org/spreadsheetml/2006/main">
  <authors>
    <author>Economics Department</author>
  </authors>
  <commentList>
    <comment ref="C5" authorId="0">
      <text>
        <r>
          <rPr>
            <sz val="8"/>
            <rFont val="Tahoma"/>
            <family val="0"/>
          </rPr>
          <t>Place the cursor over cells with red triangles to read comments.</t>
        </r>
      </text>
    </comment>
  </commentList>
</comments>
</file>

<file path=xl/sharedStrings.xml><?xml version="1.0" encoding="utf-8"?>
<sst xmlns="http://schemas.openxmlformats.org/spreadsheetml/2006/main" count="118" uniqueCount="56">
  <si>
    <t>ORGANIC  CORN</t>
  </si>
  <si>
    <t>Place the cursor over cells with red triangles to read comments.</t>
  </si>
  <si>
    <t>Enter your input values in shaded cells.</t>
  </si>
  <si>
    <t>Quantity</t>
  </si>
  <si>
    <t>$/Unit</t>
  </si>
  <si>
    <t>Total per Acre</t>
  </si>
  <si>
    <t>Receipts</t>
  </si>
  <si>
    <t>Organic corn sales</t>
  </si>
  <si>
    <t>bu</t>
  </si>
  <si>
    <t>Fixed</t>
  </si>
  <si>
    <t>Variable</t>
  </si>
  <si>
    <t>Preharvest</t>
  </si>
  <si>
    <t xml:space="preserve">Cost </t>
  </si>
  <si>
    <t>Cost</t>
  </si>
  <si>
    <t>Plow (moldboard)</t>
  </si>
  <si>
    <t>Tandem disk</t>
  </si>
  <si>
    <t>Inject liquid swine manure</t>
  </si>
  <si>
    <t>Field cultivate</t>
  </si>
  <si>
    <t>Plant</t>
  </si>
  <si>
    <t>Rotary hoe (2x)</t>
  </si>
  <si>
    <t>Row cultivate (2x)</t>
  </si>
  <si>
    <t>Other</t>
  </si>
  <si>
    <t xml:space="preserve">  Total Machinery Costs</t>
  </si>
  <si>
    <t>Seed (price per 1000 seeds)</t>
  </si>
  <si>
    <t xml:space="preserve">    kernels per acre</t>
  </si>
  <si>
    <t xml:space="preserve">    cost per 1000 kernels</t>
  </si>
  <si>
    <t xml:space="preserve">Fertilization (liquid swine manure) </t>
  </si>
  <si>
    <t>Crop insurance</t>
  </si>
  <si>
    <t>Misc. expenses</t>
  </si>
  <si>
    <t>Interest on preharvest variable cost</t>
  </si>
  <si>
    <t xml:space="preserve">    length of period (months)</t>
  </si>
  <si>
    <t xml:space="preserve">    interest rate</t>
  </si>
  <si>
    <t xml:space="preserve">Harvest </t>
  </si>
  <si>
    <t>Combine</t>
  </si>
  <si>
    <t>Haul (per bushel)</t>
  </si>
  <si>
    <t>Dry (per bushel)</t>
  </si>
  <si>
    <t>Handle (per bushel)</t>
  </si>
  <si>
    <t xml:space="preserve">   Total Harvest Costs</t>
  </si>
  <si>
    <t>Labor (hours per acre)</t>
  </si>
  <si>
    <t>Hours</t>
  </si>
  <si>
    <t>Rate</t>
  </si>
  <si>
    <t>Land (cash rent equivalent)</t>
  </si>
  <si>
    <t>Total Costs</t>
  </si>
  <si>
    <t>Total Costs per bushel</t>
  </si>
  <si>
    <t xml:space="preserve">Returns over variable cost </t>
  </si>
  <si>
    <t>Returns over total cost</t>
  </si>
  <si>
    <t>Version 1.0</t>
  </si>
  <si>
    <t>Author: Craig Chase</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</si>
  <si>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</si>
  <si>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</si>
  <si>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</si>
  <si>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</si>
  <si>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</si>
  <si>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Ag Marketing Resource Center -- Iowa State University Extension</t>
  </si>
  <si>
    <t>For more information, see the information file,</t>
  </si>
  <si>
    <t>Organic Crop Production Enterprise Budgets.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</si>
</sst>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
    <numFmt numFmtId="167" formatCode="0.0"/>
    <numFmt numFmtId="168" formatCode="&quot;$&quot;#,##0.000_);\(&quot;$&quot;#,##0.000\)"/>
    <numFmt numFmtId="169" formatCode="&quot;$&quot;#,##0.0000_);\(&quot;$&quot;#,##0.0000\)"/>
    <numFmt numFmtId="170" formatCode="&quot;$&quot;#,##0.00000_);\(&quot;$&quot;#,##0.00000\)"/>
    <numFmt numFmtId="171" formatCode="&quot;$&quot;#,##0.000000_);\(&quot;$&quot;#,##0.000000\)"/>
    <numFmt numFmtId="172" formatCode="&quot;$&quot;#,##0.0000000_);\(&quot;$&quot;#,##0.0000000\)"/>
    <numFmt numFmtId="173" formatCode="&quot;$&quot;#,##0.00000000_);\(&quot;$&quot;#,##0.00000000\)"/>
    <numFmt numFmtId="174" formatCode="&quot;$&quot;#,##0.000000000_);\(&quot;$&quot;#,##0.000000000\)"/>
    <numFmt numFmtId="175" formatCode="&quot;$&quot;#,##0.0000000000_);\(&quot;$&quot;#,##0.0000000000\)"/>
    <numFmt numFmtId="176" formatCode="&quot;$&quot;#,##0.00000000000_);\(&quot;$&quot;#,##0.00000000000\)"/>
    <numFmt numFmtId="177" formatCode="&quot;$&quot;#,##0.000000000000_);\(&quot;$&quot;#,##0.000000000000\)"/>
    <numFmt numFmtId="178" formatCode="&quot;$&quot;#,##0.0000000000000_);\(&quot;$&quot;#,##0.0000000000000\)"/>
    <numFmt numFmtId="179" formatCode="&quot;$&quot;#,##0.00000000000000_);\(&quot;$&quot;#,##0.00000000000000\)"/>
    <numFmt numFmtId="180" formatCode="&quot;$&quot;#,##0.000000000000000_);\(&quot;$&quot;#,##0.000000000000000\)"/>
    <numFmt numFmtId="181" formatCode="&quot;$&quot;#,##0.0000000000000000_);\(&quot;$&quot;#,##0.0000000000000000\)"/>
    <numFmt numFmtId="182" formatCode="&quot;$&quot;#,##0.00000000000000000_);\(&quot;$&quot;#,##0.00000000000000000\)"/>
    <numFmt numFmtId="183" formatCode="&quot;$&quot;#,##0.000000000000000000_);\(&quot;$&quot;#,##0.000000000000000000\)"/>
    <numFmt numFmtId="184" formatCode="&quot;$&quot;#,##0.0000000000000000000_);\(&quot;$&quot;#,##0.0000000000000000000\)"/>
    <numFmt numFmtId="185" formatCode="&quot;$&quot;#,##0.00000000000000000000_);\(&quot;$&quot;#,##0.00000000000000000000\)"/>
    <numFmt numFmtId="186" formatCode="&quot;$&quot;#,##0.000000000000000000000_);\(&quot;$&quot;#,##0.000000000000000000000\)"/>
    <numFmt numFmtId="187" formatCode="&quot;$&quot;#,##0.0000000000000000000000_);\(&quot;$&quot;#,##0.0000000000000000000000\)"/>
    <numFmt numFmtId="188" formatCode="&quot;$&quot;#,##0.00000000000000000000000_);\(&quot;$&quot;#,##0.00000000000000000000000\)"/>
    <numFmt numFmtId="189" formatCode="&quot;$&quot;#,##0.000000000000000000000000_);\(&quot;$&quot;#,##0.000000000000000000000000\)"/>
    <numFmt numFmtId="190" formatCode="&quot;$&quot;#,##0.0000000000000000000000000_);\(&quot;$&quot;#,##0.0000000000000000000000000\)"/>
    <numFmt numFmtId="191" formatCode="&quot;$&quot;#,##0.00000000000000000000000000_);\(&quot;$&quot;#,##0.00000000000000000000000000\)"/>
    <numFmt numFmtId="192" formatCode="&quot;$&quot;#,##0.000000000000000000000000000_);\(&quot;$&quot;#,##0.000000000000000000000000000\)"/>
    <numFmt numFmtId="193" formatCode="&quot;$&quot;#,##0.0000000000000000000000000000_);\(&quot;$&quot;#,##0.0000000000000000000000000000\)"/>
    <numFmt numFmtId="194" formatCode="0.0000"/>
    <numFmt numFmtId="195" formatCode="0.000"/>
    <numFmt numFmtId="196" formatCode="&quot;$&quot;#,##0.00"/>
    <numFmt numFmtId="197" formatCode="_(* #,##0.0_);_(* \(#,##0.0\);_(* &quot;-&quot;??_);_(@_)"/>
    <numFmt numFmtId="198" formatCode="_(* #,##0_);_(* \(#,##0\);_(* &quot;-&quot;??_);_(@_)"/>
    <numFmt numFmtId="199" formatCode="&quot;$&quot;#,##0.0_);\(&quot;$&quot;#,##0.0\)"/>
  </numFmts>
  <fonts count="14">
    <font>
      <sz val="10"/>
      <name val="Arial"/>
      <family val="0"/>
    </font>
    <font>
      <u val="single"/>
      <sz val="10"/>
      <color indexed="12"/>
      <name val="Arial"/>
      <family val="0"/>
    </font>
    <font>
      <b/>
      <sz val="14"/>
      <color indexed="9"/>
      <name val="Arial"/>
      <family val="0"/>
    </font>
    <font>
      <b/>
      <sz val="11"/>
      <color indexed="63"/>
      <name val="Arial"/>
      <family val="2"/>
    </font>
    <font>
      <b/>
      <sz val="10"/>
      <name val="Arial"/>
      <family val="2"/>
    </font>
    <font>
      <u val="single"/>
      <sz val="10"/>
      <color indexed="45"/>
      <name val="Arial"/>
      <family val="0"/>
    </font>
    <font>
      <sz val="9"/>
      <name val="Arial"/>
      <family val="0"/>
    </font>
    <font>
      <u val="single"/>
      <sz val="10"/>
      <name val="Arial"/>
      <family val="2"/>
    </font>
    <font>
      <i/>
      <sz val="10"/>
      <name val="Arial"/>
      <family val="2"/>
    </font>
    <font>
      <b/>
      <sz val="10"/>
      <color indexed="60"/>
      <name val="Arial"/>
      <family val="2"/>
    </font>
    <font>
      <sz val="6"/>
      <color indexed="63"/>
      <name val="Univers"/>
      <family val="2"/>
    </font>
    <font>
      <sz val="6"/>
      <name val="Arial"/>
      <family val="0"/>
    </font>
    <font>
      <sz val="8"/>
      <name val="Tahoma"/>
      <family val="0"/>
    </font>
    <font>
      <b/>
      <sz val="8"/>
      <name val="Arial"/>
      <family val="2"/>
    </font>
  </fonts>
  <fills count="7">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s>
  <borders count="3">
    <border>
      <left/>
      <right/>
      <top/>
      <bottom/>
      <diagonal/>
    </border>
    <border>
      <left style="thin"/>
      <right style="thin"/>
      <top style="thin"/>
      <bottom style="thin"/>
    </border>
    <border>
      <left>
        <color indexed="63"/>
      </left>
      <right>
        <color indexed="63"/>
      </right>
      <top>
        <color indexed="63"/>
      </top>
      <bottom style="thick">
        <color indexed="47"/>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Font="1" applyFill="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1" fillId="0" borderId="0" xfId="19" applyFont="1" applyAlignment="1" applyProtection="1">
      <alignment wrapText="1"/>
      <protection/>
    </xf>
    <xf numFmtId="0" fontId="0" fillId="0" borderId="0" xfId="0" applyFill="1" applyAlignment="1" applyProtection="1">
      <alignment/>
      <protection/>
    </xf>
    <xf numFmtId="0" fontId="6" fillId="0" borderId="0" xfId="0" applyFont="1" applyBorder="1" applyAlignment="1" applyProtection="1">
      <alignment/>
      <protection/>
    </xf>
    <xf numFmtId="0" fontId="0" fillId="0" borderId="0" xfId="0" applyAlignment="1" applyProtection="1">
      <alignment/>
      <protection/>
    </xf>
    <xf numFmtId="0" fontId="6" fillId="2" borderId="1" xfId="0"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Font="1" applyAlignment="1" applyProtection="1">
      <alignment horizontal="right"/>
      <protection/>
    </xf>
    <xf numFmtId="0" fontId="4" fillId="0" borderId="0" xfId="0" applyFont="1" applyAlignment="1" applyProtection="1">
      <alignment horizontal="center"/>
      <protection/>
    </xf>
    <xf numFmtId="0" fontId="0" fillId="3" borderId="1" xfId="0" applyFont="1" applyFill="1" applyBorder="1" applyAlignment="1" applyProtection="1">
      <alignment horizontal="center"/>
      <protection locked="0"/>
    </xf>
    <xf numFmtId="7" fontId="0" fillId="0" borderId="0" xfId="0" applyNumberFormat="1" applyFont="1" applyAlignment="1" applyProtection="1">
      <alignment horizontal="center"/>
      <protection/>
    </xf>
    <xf numFmtId="8" fontId="0" fillId="3" borderId="1" xfId="0" applyNumberFormat="1" applyFont="1" applyFill="1" applyBorder="1" applyAlignment="1" applyProtection="1">
      <alignment horizontal="right"/>
      <protection locked="0"/>
    </xf>
    <xf numFmtId="7" fontId="4" fillId="0" borderId="0" xfId="0" applyNumberFormat="1" applyFont="1" applyAlignment="1" applyProtection="1">
      <alignment horizontal="right"/>
      <protection/>
    </xf>
    <xf numFmtId="8" fontId="0" fillId="0" borderId="0" xfId="0" applyNumberFormat="1" applyFont="1" applyFill="1" applyBorder="1" applyAlignment="1" applyProtection="1">
      <alignment horizontal="right"/>
      <protection/>
    </xf>
    <xf numFmtId="7" fontId="0" fillId="0" borderId="0" xfId="0" applyNumberFormat="1" applyFont="1" applyAlignment="1" applyProtection="1">
      <alignment horizontal="right"/>
      <protection/>
    </xf>
    <xf numFmtId="0" fontId="4" fillId="0" borderId="0" xfId="0" applyFont="1" applyAlignment="1" applyProtection="1">
      <alignment horizontal="right"/>
      <protection/>
    </xf>
    <xf numFmtId="0" fontId="0" fillId="3" borderId="1" xfId="0" applyFont="1" applyFill="1" applyBorder="1" applyAlignment="1" applyProtection="1">
      <alignment horizontal="left" indent="1"/>
      <protection locked="0"/>
    </xf>
    <xf numFmtId="7" fontId="0" fillId="3" borderId="1" xfId="0" applyNumberFormat="1" applyFont="1" applyFill="1" applyBorder="1" applyAlignment="1" applyProtection="1">
      <alignment horizontal="right"/>
      <protection locked="0"/>
    </xf>
    <xf numFmtId="7" fontId="0" fillId="0" borderId="0" xfId="0" applyNumberFormat="1" applyFont="1" applyAlignment="1" applyProtection="1">
      <alignment/>
      <protection/>
    </xf>
    <xf numFmtId="39" fontId="0" fillId="0" borderId="0" xfId="0" applyNumberFormat="1" applyFont="1" applyAlignment="1" applyProtection="1">
      <alignment/>
      <protection/>
    </xf>
    <xf numFmtId="7" fontId="7" fillId="3" borderId="1" xfId="0" applyNumberFormat="1" applyFont="1" applyFill="1" applyBorder="1" applyAlignment="1" applyProtection="1">
      <alignment horizontal="right"/>
      <protection locked="0"/>
    </xf>
    <xf numFmtId="39" fontId="7" fillId="0" borderId="0" xfId="0" applyNumberFormat="1" applyFont="1" applyAlignment="1" applyProtection="1">
      <alignment/>
      <protection/>
    </xf>
    <xf numFmtId="7" fontId="4" fillId="0" borderId="0" xfId="0" applyNumberFormat="1" applyFont="1" applyAlignment="1" applyProtection="1">
      <alignment/>
      <protection/>
    </xf>
    <xf numFmtId="164" fontId="0" fillId="0" borderId="0" xfId="0" applyNumberFormat="1" applyFont="1" applyAlignment="1" applyProtection="1">
      <alignment horizontal="right"/>
      <protection/>
    </xf>
    <xf numFmtId="196" fontId="0" fillId="0" borderId="0" xfId="0" applyNumberFormat="1" applyFont="1" applyAlignment="1" applyProtection="1">
      <alignment horizontal="right"/>
      <protection/>
    </xf>
    <xf numFmtId="0" fontId="8" fillId="0" borderId="0" xfId="0" applyFont="1" applyAlignment="1" applyProtection="1">
      <alignment horizontal="left" indent="2"/>
      <protection/>
    </xf>
    <xf numFmtId="198" fontId="8" fillId="3" borderId="1" xfId="15" applyNumberFormat="1" applyFont="1" applyFill="1" applyBorder="1" applyAlignment="1" applyProtection="1">
      <alignment shrinkToFit="1"/>
      <protection locked="0"/>
    </xf>
    <xf numFmtId="7" fontId="0" fillId="0" borderId="0" xfId="0" applyNumberFormat="1" applyFont="1" applyFill="1" applyBorder="1" applyAlignment="1" applyProtection="1">
      <alignment horizontal="right"/>
      <protection/>
    </xf>
    <xf numFmtId="7" fontId="8" fillId="3" borderId="1" xfId="0" applyNumberFormat="1" applyFont="1" applyFill="1" applyBorder="1" applyAlignment="1" applyProtection="1">
      <alignment horizontal="right"/>
      <protection locked="0"/>
    </xf>
    <xf numFmtId="0" fontId="8" fillId="0" borderId="0" xfId="0" applyFont="1" applyAlignment="1" applyProtection="1">
      <alignment horizontal="left" indent="3"/>
      <protection/>
    </xf>
    <xf numFmtId="198" fontId="8" fillId="3" borderId="1" xfId="15" applyNumberFormat="1" applyFont="1" applyFill="1" applyBorder="1" applyAlignment="1" applyProtection="1">
      <alignment horizontal="right" shrinkToFit="1"/>
      <protection locked="0"/>
    </xf>
    <xf numFmtId="168" fontId="8" fillId="3" borderId="1" xfId="0" applyNumberFormat="1" applyFont="1" applyFill="1" applyBorder="1" applyAlignment="1" applyProtection="1">
      <alignment horizontal="right"/>
      <protection locked="0"/>
    </xf>
    <xf numFmtId="0" fontId="0" fillId="0" borderId="0" xfId="0" applyFont="1" applyFill="1" applyAlignment="1" applyProtection="1">
      <alignment/>
      <protection/>
    </xf>
    <xf numFmtId="37" fontId="0" fillId="0" borderId="0" xfId="0" applyNumberFormat="1" applyFont="1" applyAlignment="1" applyProtection="1">
      <alignment horizontal="right"/>
      <protection/>
    </xf>
    <xf numFmtId="165" fontId="0" fillId="0" borderId="0" xfId="0" applyNumberFormat="1" applyFont="1" applyAlignment="1" applyProtection="1">
      <alignment horizontal="right"/>
      <protection/>
    </xf>
    <xf numFmtId="0" fontId="8" fillId="0" borderId="0" xfId="0" applyFont="1" applyAlignment="1" applyProtection="1">
      <alignment horizontal="left" indent="1"/>
      <protection/>
    </xf>
    <xf numFmtId="0" fontId="8" fillId="3" borderId="1" xfId="0" applyFont="1" applyFill="1" applyBorder="1" applyAlignment="1" applyProtection="1">
      <alignment/>
      <protection locked="0"/>
    </xf>
    <xf numFmtId="165" fontId="8" fillId="3" borderId="1" xfId="0" applyNumberFormat="1" applyFont="1" applyFill="1" applyBorder="1" applyAlignment="1" applyProtection="1">
      <alignment/>
      <protection locked="0"/>
    </xf>
    <xf numFmtId="0" fontId="8" fillId="0" borderId="0" xfId="0" applyFont="1" applyAlignment="1" applyProtection="1">
      <alignment horizontal="left" indent="5"/>
      <protection/>
    </xf>
    <xf numFmtId="166" fontId="8" fillId="3" borderId="1" xfId="0" applyNumberFormat="1" applyFont="1" applyFill="1" applyBorder="1" applyAlignment="1" applyProtection="1">
      <alignment horizontal="right"/>
      <protection locked="0"/>
    </xf>
    <xf numFmtId="166" fontId="0" fillId="0" borderId="0" xfId="0" applyNumberFormat="1" applyFont="1" applyAlignment="1" applyProtection="1">
      <alignment horizontal="right"/>
      <protection/>
    </xf>
    <xf numFmtId="0" fontId="0" fillId="0" borderId="0" xfId="0" applyFont="1" applyAlignment="1" applyProtection="1">
      <alignment horizontal="center"/>
      <protection/>
    </xf>
    <xf numFmtId="0" fontId="0"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0" fillId="0" borderId="0" xfId="0" applyFont="1" applyBorder="1" applyAlignment="1" applyProtection="1">
      <alignment/>
      <protection/>
    </xf>
    <xf numFmtId="0" fontId="5" fillId="0" borderId="0" xfId="19" applyFont="1" applyAlignment="1" applyProtection="1">
      <alignment horizontal="left"/>
      <protection/>
    </xf>
    <xf numFmtId="0" fontId="0" fillId="0" borderId="0" xfId="0" applyFont="1" applyAlignment="1" applyProtection="1">
      <alignment/>
      <protection/>
    </xf>
    <xf numFmtId="0" fontId="0" fillId="0" borderId="0" xfId="19" applyFont="1" applyAlignment="1" applyProtection="1">
      <alignment horizontal="left"/>
      <protection/>
    </xf>
    <xf numFmtId="0" fontId="9" fillId="0" borderId="0" xfId="0" applyFont="1" applyAlignment="1" applyProtection="1">
      <alignment/>
      <protection/>
    </xf>
    <xf numFmtId="0" fontId="10" fillId="0" borderId="0" xfId="0" applyFont="1" applyAlignment="1" applyProtection="1">
      <alignment horizontal="left"/>
      <protection/>
    </xf>
    <xf numFmtId="0" fontId="11" fillId="0" borderId="0" xfId="0" applyFont="1" applyAlignment="1" applyProtection="1">
      <alignment/>
      <protection/>
    </xf>
    <xf numFmtId="164" fontId="0" fillId="0" borderId="0" xfId="0" applyNumberFormat="1" applyFont="1" applyAlignment="1" applyProtection="1">
      <alignment/>
      <protection/>
    </xf>
    <xf numFmtId="0" fontId="0" fillId="4" borderId="0" xfId="0" applyFont="1" applyFill="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0" fillId="5" borderId="0" xfId="0" applyFill="1" applyAlignment="1" applyProtection="1">
      <alignment/>
      <protection/>
    </xf>
    <xf numFmtId="0" fontId="2" fillId="6" borderId="2" xfId="0" applyFont="1" applyFill="1" applyBorder="1" applyAlignment="1" applyProtection="1">
      <alignment/>
      <protection/>
    </xf>
    <xf numFmtId="0" fontId="0" fillId="0" borderId="0" xfId="0" applyFont="1" applyAlignment="1">
      <alignment/>
    </xf>
    <xf numFmtId="0" fontId="0" fillId="0" borderId="0" xfId="0" applyFont="1" applyFill="1" applyAlignment="1">
      <alignment/>
    </xf>
    <xf numFmtId="0" fontId="10" fillId="0" borderId="0" xfId="0" applyFont="1" applyAlignment="1" applyProtection="1">
      <alignment horizontal="left" wrapText="1"/>
      <protection/>
    </xf>
    <xf numFmtId="0" fontId="6" fillId="0" borderId="0" xfId="0" applyFont="1" applyBorder="1" applyAlignment="1" applyProtection="1">
      <alignment horizontal="left"/>
      <protection/>
    </xf>
    <xf numFmtId="14" fontId="0" fillId="0" borderId="0" xfId="0" applyNumberFormat="1" applyFont="1" applyAlignment="1" applyProtection="1">
      <alignment horizontal="left"/>
      <protection/>
    </xf>
    <xf numFmtId="0" fontId="4" fillId="0" borderId="0" xfId="0" applyFont="1" applyAlignment="1" applyProtection="1">
      <alignment horizontal="center"/>
      <protection/>
    </xf>
    <xf numFmtId="0" fontId="0" fillId="0" borderId="0" xfId="0" applyFont="1" applyFill="1" applyAlignment="1">
      <alignment/>
    </xf>
    <xf numFmtId="0" fontId="1" fillId="0" borderId="0" xfId="19"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60</xdr:row>
      <xdr:rowOff>95250</xdr:rowOff>
    </xdr:from>
    <xdr:to>
      <xdr:col>3</xdr:col>
      <xdr:colOff>171450</xdr:colOff>
      <xdr:row>62</xdr:row>
      <xdr:rowOff>133350</xdr:rowOff>
    </xdr:to>
    <xdr:pic>
      <xdr:nvPicPr>
        <xdr:cNvPr id="1" name="Picture 2"/>
        <xdr:cNvPicPr preferRelativeResize="1">
          <a:picLocks noChangeAspect="1"/>
        </xdr:cNvPicPr>
      </xdr:nvPicPr>
      <xdr:blipFill>
        <a:blip r:embed="rId1"/>
        <a:stretch>
          <a:fillRect/>
        </a:stretch>
      </xdr:blipFill>
      <xdr:spPr>
        <a:xfrm>
          <a:off x="257175" y="9829800"/>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60</xdr:row>
      <xdr:rowOff>95250</xdr:rowOff>
    </xdr:from>
    <xdr:to>
      <xdr:col>3</xdr:col>
      <xdr:colOff>66675</xdr:colOff>
      <xdr:row>62</xdr:row>
      <xdr:rowOff>133350</xdr:rowOff>
    </xdr:to>
    <xdr:pic>
      <xdr:nvPicPr>
        <xdr:cNvPr id="1" name="Picture 2"/>
        <xdr:cNvPicPr preferRelativeResize="1">
          <a:picLocks noChangeAspect="1"/>
        </xdr:cNvPicPr>
      </xdr:nvPicPr>
      <xdr:blipFill>
        <a:blip r:embed="rId1"/>
        <a:stretch>
          <a:fillRect/>
        </a:stretch>
      </xdr:blipFill>
      <xdr:spPr>
        <a:xfrm>
          <a:off x="257175" y="9829800"/>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hyperlink" Target="http://www.agmrc.org/agmrc/business/operatingbusiness/usingorganiccropbudgets.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75"/>
  <sheetViews>
    <sheetView showGridLines="0" tabSelected="1" workbookViewId="0" topLeftCell="A1">
      <selection activeCell="C6" sqref="C6"/>
    </sheetView>
  </sheetViews>
  <sheetFormatPr defaultColWidth="12.421875" defaultRowHeight="12.75"/>
  <cols>
    <col min="1" max="1" width="1.7109375" style="60" customWidth="1"/>
    <col min="2" max="2" width="1.7109375" style="8" customWidth="1"/>
    <col min="3" max="3" width="31.57421875" style="4" customWidth="1"/>
    <col min="4" max="4" width="6.28125" style="4" customWidth="1"/>
    <col min="5" max="5" width="8.140625" style="4" customWidth="1"/>
    <col min="6" max="6" width="7.140625" style="4" bestFit="1" customWidth="1"/>
    <col min="7" max="8" width="12.57421875" style="4" customWidth="1"/>
    <col min="9" max="9" width="17.00390625" style="4" customWidth="1"/>
    <col min="10" max="10" width="6.28125" style="4" customWidth="1"/>
    <col min="11" max="15" width="12.421875" style="4" customWidth="1"/>
    <col min="16" max="16" width="6.140625" style="4" customWidth="1"/>
    <col min="17" max="17" width="33.140625" style="4" customWidth="1"/>
    <col min="18" max="22" width="12.421875" style="4" customWidth="1"/>
    <col min="23" max="23" width="6.140625" style="4" customWidth="1"/>
    <col min="24" max="24" width="33.140625" style="4" customWidth="1"/>
    <col min="25" max="29" width="12.421875" style="4" customWidth="1"/>
    <col min="30" max="30" width="6.140625" style="4" customWidth="1"/>
    <col min="31" max="31" width="33.140625" style="4" customWidth="1"/>
    <col min="32" max="16384" width="12.421875" style="4" customWidth="1"/>
  </cols>
  <sheetData>
    <row r="1" s="61" customFormat="1" ht="18.75" thickBot="1">
      <c r="C1" s="61" t="s">
        <v>0</v>
      </c>
    </row>
    <row r="2" spans="1:5" ht="15.75" thickTop="1">
      <c r="A2" s="57"/>
      <c r="B2" s="1"/>
      <c r="C2" s="2" t="s">
        <v>53</v>
      </c>
      <c r="D2" s="2"/>
      <c r="E2" s="3"/>
    </row>
    <row r="3" spans="1:13" ht="12.75" customHeight="1">
      <c r="A3" s="57"/>
      <c r="B3" s="1"/>
      <c r="C3" s="62" t="s">
        <v>54</v>
      </c>
      <c r="D3" s="62"/>
      <c r="E3" s="69" t="s">
        <v>55</v>
      </c>
      <c r="F3" s="69"/>
      <c r="G3" s="69"/>
      <c r="H3" s="69"/>
      <c r="I3" s="62"/>
      <c r="J3" s="62"/>
      <c r="K3" s="5"/>
      <c r="L3" s="5"/>
      <c r="M3" s="5"/>
    </row>
    <row r="4" spans="1:2" ht="12.75">
      <c r="A4" s="57"/>
      <c r="B4" s="1"/>
    </row>
    <row r="5" spans="1:9" s="8" customFormat="1" ht="12.75">
      <c r="A5" s="58"/>
      <c r="B5" s="6"/>
      <c r="C5" s="65" t="s">
        <v>1</v>
      </c>
      <c r="D5" s="65"/>
      <c r="E5" s="65"/>
      <c r="F5" s="65"/>
      <c r="G5" s="65"/>
      <c r="H5" s="7"/>
      <c r="I5" s="7"/>
    </row>
    <row r="6" spans="1:6" s="8" customFormat="1" ht="12.75">
      <c r="A6" s="58"/>
      <c r="B6" s="6"/>
      <c r="C6" s="9" t="s">
        <v>2</v>
      </c>
      <c r="D6" s="10"/>
      <c r="E6" s="10"/>
      <c r="F6" s="10"/>
    </row>
    <row r="7" spans="1:5" ht="12.75">
      <c r="A7" s="57"/>
      <c r="B7" s="1"/>
      <c r="E7" s="10"/>
    </row>
    <row r="8" spans="1:11" ht="12.75">
      <c r="A8" s="57"/>
      <c r="B8" s="1"/>
      <c r="C8" s="11"/>
      <c r="D8" s="11"/>
      <c r="K8" s="3"/>
    </row>
    <row r="9" spans="1:9" ht="12.75">
      <c r="A9" s="57"/>
      <c r="B9" s="1"/>
      <c r="C9" s="3"/>
      <c r="D9" s="3"/>
      <c r="F9" s="67" t="s">
        <v>3</v>
      </c>
      <c r="G9" s="67"/>
      <c r="H9" s="12" t="s">
        <v>4</v>
      </c>
      <c r="I9" s="12" t="s">
        <v>5</v>
      </c>
    </row>
    <row r="10" spans="1:11" ht="12.75">
      <c r="A10" s="57"/>
      <c r="B10" s="1"/>
      <c r="C10" s="3" t="s">
        <v>6</v>
      </c>
      <c r="D10" s="3"/>
      <c r="K10" s="3"/>
    </row>
    <row r="11" spans="1:9" ht="12.75">
      <c r="A11" s="58"/>
      <c r="B11" s="6"/>
      <c r="C11" s="4" t="s">
        <v>7</v>
      </c>
      <c r="F11" s="13">
        <v>150</v>
      </c>
      <c r="G11" s="14" t="s">
        <v>8</v>
      </c>
      <c r="H11" s="15">
        <v>4.5</v>
      </c>
      <c r="I11" s="16">
        <f>(F11*H11)</f>
        <v>675</v>
      </c>
    </row>
    <row r="12" spans="1:9" ht="12.75">
      <c r="A12" s="58"/>
      <c r="B12" s="6"/>
      <c r="H12" s="17"/>
      <c r="I12" s="18"/>
    </row>
    <row r="13" spans="1:2" ht="5.25" customHeight="1">
      <c r="A13" s="58"/>
      <c r="B13" s="6"/>
    </row>
    <row r="14" spans="1:8" ht="12.75">
      <c r="A14" s="58"/>
      <c r="B14" s="6"/>
      <c r="G14" s="19" t="s">
        <v>9</v>
      </c>
      <c r="H14" s="19" t="s">
        <v>10</v>
      </c>
    </row>
    <row r="15" spans="1:8" ht="12.75">
      <c r="A15" s="58"/>
      <c r="B15" s="6"/>
      <c r="C15" s="3" t="s">
        <v>11</v>
      </c>
      <c r="D15" s="3"/>
      <c r="G15" s="19" t="s">
        <v>12</v>
      </c>
      <c r="H15" s="19" t="s">
        <v>13</v>
      </c>
    </row>
    <row r="16" spans="1:9" ht="12.75">
      <c r="A16" s="58"/>
      <c r="B16" s="6"/>
      <c r="C16" s="20" t="s">
        <v>14</v>
      </c>
      <c r="D16" s="11"/>
      <c r="E16" s="11"/>
      <c r="F16" s="11"/>
      <c r="G16" s="21">
        <v>7.7</v>
      </c>
      <c r="H16" s="21">
        <v>7.25</v>
      </c>
      <c r="I16" s="22">
        <f aca="true" t="shared" si="0" ref="I16:I24">G16+H16</f>
        <v>14.95</v>
      </c>
    </row>
    <row r="17" spans="1:9" ht="12.75">
      <c r="A17" s="58"/>
      <c r="B17" s="6"/>
      <c r="C17" s="20" t="s">
        <v>15</v>
      </c>
      <c r="D17" s="11"/>
      <c r="E17" s="11"/>
      <c r="F17" s="11"/>
      <c r="G17" s="21">
        <v>3</v>
      </c>
      <c r="H17" s="21">
        <v>2.1</v>
      </c>
      <c r="I17" s="23">
        <f t="shared" si="0"/>
        <v>5.1</v>
      </c>
    </row>
    <row r="18" spans="1:9" ht="12.75">
      <c r="A18" s="58"/>
      <c r="B18" s="6"/>
      <c r="C18" s="20" t="s">
        <v>16</v>
      </c>
      <c r="D18" s="11"/>
      <c r="E18" s="11"/>
      <c r="F18" s="11"/>
      <c r="G18" s="21">
        <v>4.3</v>
      </c>
      <c r="H18" s="21">
        <v>4.5</v>
      </c>
      <c r="I18" s="23">
        <f t="shared" si="0"/>
        <v>8.8</v>
      </c>
    </row>
    <row r="19" spans="1:9" ht="12.75">
      <c r="A19" s="58"/>
      <c r="B19" s="6"/>
      <c r="C19" s="20" t="s">
        <v>17</v>
      </c>
      <c r="D19" s="11"/>
      <c r="E19" s="11"/>
      <c r="F19" s="11"/>
      <c r="G19" s="21">
        <v>1.9</v>
      </c>
      <c r="H19" s="21">
        <v>1.8</v>
      </c>
      <c r="I19" s="23">
        <f t="shared" si="0"/>
        <v>3.7</v>
      </c>
    </row>
    <row r="20" spans="1:9" ht="12.75">
      <c r="A20" s="58"/>
      <c r="B20" s="6"/>
      <c r="C20" s="20" t="s">
        <v>18</v>
      </c>
      <c r="D20" s="11"/>
      <c r="E20" s="11"/>
      <c r="F20" s="11"/>
      <c r="G20" s="21">
        <v>4.2</v>
      </c>
      <c r="H20" s="21">
        <v>3.35</v>
      </c>
      <c r="I20" s="23">
        <f t="shared" si="0"/>
        <v>7.550000000000001</v>
      </c>
    </row>
    <row r="21" spans="1:9" ht="12.75">
      <c r="A21" s="58"/>
      <c r="B21" s="6"/>
      <c r="C21" s="20" t="s">
        <v>19</v>
      </c>
      <c r="D21" s="11"/>
      <c r="E21" s="11"/>
      <c r="F21" s="11"/>
      <c r="G21" s="21">
        <v>2.6</v>
      </c>
      <c r="H21" s="21">
        <v>1.5</v>
      </c>
      <c r="I21" s="23">
        <f t="shared" si="0"/>
        <v>4.1</v>
      </c>
    </row>
    <row r="22" spans="1:9" ht="12.75">
      <c r="A22" s="58"/>
      <c r="B22" s="6"/>
      <c r="C22" s="20" t="s">
        <v>20</v>
      </c>
      <c r="D22" s="11"/>
      <c r="E22" s="11"/>
      <c r="F22" s="11"/>
      <c r="G22" s="21">
        <v>4.2</v>
      </c>
      <c r="H22" s="21">
        <v>3.8</v>
      </c>
      <c r="I22" s="23">
        <f t="shared" si="0"/>
        <v>8</v>
      </c>
    </row>
    <row r="23" spans="1:9" ht="12.75">
      <c r="A23" s="58"/>
      <c r="B23" s="6"/>
      <c r="C23" s="20" t="s">
        <v>21</v>
      </c>
      <c r="D23" s="11"/>
      <c r="E23" s="11"/>
      <c r="F23" s="11"/>
      <c r="G23" s="24">
        <v>0</v>
      </c>
      <c r="H23" s="24">
        <v>0</v>
      </c>
      <c r="I23" s="25">
        <f t="shared" si="0"/>
        <v>0</v>
      </c>
    </row>
    <row r="24" spans="1:9" ht="12.75">
      <c r="A24" s="58"/>
      <c r="B24" s="6"/>
      <c r="C24" s="3" t="s">
        <v>22</v>
      </c>
      <c r="D24" s="3"/>
      <c r="E24" s="11"/>
      <c r="F24" s="11"/>
      <c r="G24" s="16">
        <f>SUM(G16:G23)</f>
        <v>27.9</v>
      </c>
      <c r="H24" s="16">
        <f>SUM(H16:H23)</f>
        <v>24.3</v>
      </c>
      <c r="I24" s="26">
        <f t="shared" si="0"/>
        <v>52.2</v>
      </c>
    </row>
    <row r="25" spans="1:9" ht="12.75">
      <c r="A25" s="58"/>
      <c r="B25" s="6"/>
      <c r="F25" s="18"/>
      <c r="G25" s="18"/>
      <c r="H25" s="27"/>
      <c r="I25" s="28"/>
    </row>
    <row r="26" spans="1:9" ht="12.75">
      <c r="A26" s="58"/>
      <c r="B26" s="6"/>
      <c r="C26" s="4" t="s">
        <v>23</v>
      </c>
      <c r="G26" s="11"/>
      <c r="H26" s="18">
        <f>(E27/1000)*E28</f>
        <v>48.300000000000004</v>
      </c>
      <c r="I26" s="28">
        <f>H26</f>
        <v>48.300000000000004</v>
      </c>
    </row>
    <row r="27" spans="1:9" ht="12.75">
      <c r="A27" s="58"/>
      <c r="B27" s="6"/>
      <c r="C27" s="29" t="s">
        <v>24</v>
      </c>
      <c r="D27" s="29"/>
      <c r="E27" s="30">
        <v>32200</v>
      </c>
      <c r="F27" s="31"/>
      <c r="G27" s="11"/>
      <c r="H27" s="18"/>
      <c r="I27" s="28"/>
    </row>
    <row r="28" spans="1:9" ht="12.75">
      <c r="A28" s="58"/>
      <c r="B28" s="6"/>
      <c r="C28" s="29" t="s">
        <v>25</v>
      </c>
      <c r="D28" s="29"/>
      <c r="E28" s="32">
        <v>1.5</v>
      </c>
      <c r="F28" s="31"/>
      <c r="G28" s="11"/>
      <c r="H28" s="18"/>
      <c r="I28" s="28"/>
    </row>
    <row r="29" spans="1:9" ht="12.75">
      <c r="A29" s="58"/>
      <c r="B29" s="6"/>
      <c r="C29" s="4" t="s">
        <v>26</v>
      </c>
      <c r="G29" s="11"/>
      <c r="H29" s="18">
        <f>E30*E31</f>
        <v>27.5</v>
      </c>
      <c r="I29" s="28">
        <f>H29</f>
        <v>27.5</v>
      </c>
    </row>
    <row r="30" spans="1:9" ht="12.75">
      <c r="A30" s="58"/>
      <c r="B30" s="6"/>
      <c r="C30" s="33" t="s">
        <v>3</v>
      </c>
      <c r="D30" s="33"/>
      <c r="E30" s="34">
        <v>2500</v>
      </c>
      <c r="G30" s="11"/>
      <c r="H30" s="18"/>
      <c r="I30" s="28"/>
    </row>
    <row r="31" spans="1:9" ht="12.75">
      <c r="A31" s="58"/>
      <c r="B31" s="6"/>
      <c r="C31" s="33" t="s">
        <v>4</v>
      </c>
      <c r="D31" s="33"/>
      <c r="E31" s="35">
        <v>0.011</v>
      </c>
      <c r="G31" s="11"/>
      <c r="H31" s="18"/>
      <c r="I31" s="28"/>
    </row>
    <row r="32" spans="1:9" ht="12.75">
      <c r="A32" s="59"/>
      <c r="B32" s="36"/>
      <c r="C32" s="4" t="s">
        <v>27</v>
      </c>
      <c r="E32" s="11"/>
      <c r="F32" s="11"/>
      <c r="G32" s="11"/>
      <c r="H32" s="21">
        <v>7</v>
      </c>
      <c r="I32" s="28">
        <f>H32</f>
        <v>7</v>
      </c>
    </row>
    <row r="33" spans="1:9" ht="12.75">
      <c r="A33" s="59"/>
      <c r="B33" s="36"/>
      <c r="C33" s="4" t="s">
        <v>28</v>
      </c>
      <c r="E33" s="11"/>
      <c r="F33" s="37"/>
      <c r="G33" s="11"/>
      <c r="H33" s="21">
        <v>8</v>
      </c>
      <c r="I33" s="28">
        <f>H33</f>
        <v>8</v>
      </c>
    </row>
    <row r="34" spans="1:9" ht="12.75">
      <c r="A34" s="59"/>
      <c r="B34" s="36"/>
      <c r="C34" s="4" t="s">
        <v>29</v>
      </c>
      <c r="E34" s="11"/>
      <c r="F34" s="11"/>
      <c r="G34" s="38"/>
      <c r="H34" s="18">
        <f>SUM(H24+SUM(H26:H33))*E36*E35/12</f>
        <v>5.755</v>
      </c>
      <c r="I34" s="28">
        <f>H34</f>
        <v>5.755</v>
      </c>
    </row>
    <row r="35" spans="1:9" ht="12.75">
      <c r="A35" s="59"/>
      <c r="B35" s="36"/>
      <c r="C35" s="39" t="s">
        <v>30</v>
      </c>
      <c r="D35" s="39"/>
      <c r="E35" s="40">
        <v>8</v>
      </c>
      <c r="G35" s="38"/>
      <c r="H35" s="18"/>
      <c r="I35" s="28"/>
    </row>
    <row r="36" spans="1:9" ht="12.75">
      <c r="A36" s="59"/>
      <c r="B36" s="36"/>
      <c r="C36" s="39" t="s">
        <v>31</v>
      </c>
      <c r="D36" s="39"/>
      <c r="E36" s="41">
        <v>0.075</v>
      </c>
      <c r="G36" s="38"/>
      <c r="H36" s="18"/>
      <c r="I36" s="28"/>
    </row>
    <row r="37" spans="1:9" ht="12.75">
      <c r="A37" s="57"/>
      <c r="B37" s="1"/>
      <c r="E37" s="11"/>
      <c r="F37" s="37"/>
      <c r="G37" s="11"/>
      <c r="H37" s="18"/>
      <c r="I37" s="28"/>
    </row>
    <row r="38" spans="1:9" ht="12.75">
      <c r="A38" s="58"/>
      <c r="B38" s="6"/>
      <c r="C38" s="3" t="s">
        <v>32</v>
      </c>
      <c r="D38" s="3"/>
      <c r="E38" s="11"/>
      <c r="F38" s="11"/>
      <c r="G38" s="11"/>
      <c r="H38" s="11"/>
      <c r="I38" s="28"/>
    </row>
    <row r="39" spans="1:9" ht="12.75">
      <c r="A39" s="58"/>
      <c r="B39" s="6"/>
      <c r="C39" s="20" t="s">
        <v>33</v>
      </c>
      <c r="D39" s="11"/>
      <c r="E39" s="11"/>
      <c r="F39" s="11"/>
      <c r="G39" s="21">
        <v>13.2</v>
      </c>
      <c r="H39" s="21">
        <v>12</v>
      </c>
      <c r="I39" s="22">
        <f>G39+H39</f>
        <v>25.2</v>
      </c>
    </row>
    <row r="40" spans="1:9" ht="12.75">
      <c r="A40" s="58"/>
      <c r="B40" s="6"/>
      <c r="C40" s="20" t="s">
        <v>34</v>
      </c>
      <c r="D40" s="11"/>
      <c r="E40" s="11"/>
      <c r="F40" s="11"/>
      <c r="G40" s="21">
        <v>0.02</v>
      </c>
      <c r="H40" s="21">
        <v>0.03</v>
      </c>
      <c r="I40" s="23">
        <f>(G40+H40)*F11</f>
        <v>7.5</v>
      </c>
    </row>
    <row r="41" spans="1:9" ht="12.75">
      <c r="A41" s="58"/>
      <c r="B41" s="6"/>
      <c r="C41" s="20" t="s">
        <v>35</v>
      </c>
      <c r="D41" s="11"/>
      <c r="E41" s="11"/>
      <c r="F41" s="11"/>
      <c r="G41" s="21">
        <v>0.04</v>
      </c>
      <c r="H41" s="21">
        <v>0.168</v>
      </c>
      <c r="I41" s="23">
        <f>(G41+H41)*F11</f>
        <v>31.200000000000003</v>
      </c>
    </row>
    <row r="42" spans="1:9" ht="12.75">
      <c r="A42" s="58"/>
      <c r="B42" s="6"/>
      <c r="C42" s="20" t="s">
        <v>36</v>
      </c>
      <c r="D42" s="11"/>
      <c r="E42" s="11"/>
      <c r="F42" s="11"/>
      <c r="G42" s="24">
        <v>0.012</v>
      </c>
      <c r="H42" s="24">
        <v>0.005</v>
      </c>
      <c r="I42" s="25">
        <f>(G42+H42)*F11</f>
        <v>2.5500000000000003</v>
      </c>
    </row>
    <row r="43" spans="1:9" ht="12.75">
      <c r="A43" s="58"/>
      <c r="B43" s="6"/>
      <c r="C43" s="3" t="s">
        <v>37</v>
      </c>
      <c r="D43" s="3"/>
      <c r="E43" s="11"/>
      <c r="F43" s="11"/>
      <c r="G43" s="16">
        <f>G39+(G40*F11)+(G41*F11)+(G42*F11)</f>
        <v>24</v>
      </c>
      <c r="H43" s="16">
        <f>H39+(H40*F11)+(H41*F11)+(H42*F11)</f>
        <v>42.45</v>
      </c>
      <c r="I43" s="26">
        <f>G43+H43</f>
        <v>66.45</v>
      </c>
    </row>
    <row r="44" spans="7:9" ht="12.75">
      <c r="G44" s="11"/>
      <c r="H44" s="11"/>
      <c r="I44" s="22"/>
    </row>
    <row r="45" spans="3:9" ht="12.75">
      <c r="C45" s="4" t="s">
        <v>38</v>
      </c>
      <c r="G45" s="18">
        <f>E46*E47</f>
        <v>14</v>
      </c>
      <c r="I45" s="22">
        <f>G45+H45</f>
        <v>14</v>
      </c>
    </row>
    <row r="46" spans="3:9" ht="12.75">
      <c r="C46" s="42" t="s">
        <v>39</v>
      </c>
      <c r="D46" s="42"/>
      <c r="E46" s="43">
        <v>1.4</v>
      </c>
      <c r="F46" s="31"/>
      <c r="G46" s="18"/>
      <c r="I46" s="22"/>
    </row>
    <row r="47" spans="3:9" ht="12.75">
      <c r="C47" s="42" t="s">
        <v>40</v>
      </c>
      <c r="D47" s="42"/>
      <c r="E47" s="32">
        <v>10</v>
      </c>
      <c r="F47" s="31"/>
      <c r="G47" s="18"/>
      <c r="I47" s="22"/>
    </row>
    <row r="48" spans="3:9" ht="12.75">
      <c r="C48" s="4" t="s">
        <v>41</v>
      </c>
      <c r="E48" s="44"/>
      <c r="F48" s="18"/>
      <c r="G48" s="21">
        <v>160</v>
      </c>
      <c r="H48" s="11"/>
      <c r="I48" s="22">
        <f>G48+H48</f>
        <v>160</v>
      </c>
    </row>
    <row r="49" spans="5:9" ht="12.75">
      <c r="E49" s="44"/>
      <c r="F49" s="18"/>
      <c r="G49" s="18"/>
      <c r="H49" s="11"/>
      <c r="I49" s="22"/>
    </row>
    <row r="50" spans="3:9" ht="12.75">
      <c r="C50" s="3" t="s">
        <v>42</v>
      </c>
      <c r="D50" s="3"/>
      <c r="E50" s="11"/>
      <c r="F50" s="11"/>
      <c r="G50" s="16">
        <f>G24+G43+G45+G48</f>
        <v>225.9</v>
      </c>
      <c r="H50" s="16">
        <f>H24+SUM(H26:H34)+H43</f>
        <v>163.305</v>
      </c>
      <c r="I50" s="26">
        <f>G50+H50</f>
        <v>389.20500000000004</v>
      </c>
    </row>
    <row r="51" spans="3:9" ht="12.75">
      <c r="C51" s="3" t="s">
        <v>43</v>
      </c>
      <c r="D51" s="3"/>
      <c r="E51" s="11"/>
      <c r="F51" s="11"/>
      <c r="G51" s="16">
        <f>IF(F11&gt;0,G50/F11,0)</f>
        <v>1.506</v>
      </c>
      <c r="H51" s="16">
        <f>IF(F11&gt;0,H50/F11,0)</f>
        <v>1.0887</v>
      </c>
      <c r="I51" s="26">
        <f>G51+H51</f>
        <v>2.5947</v>
      </c>
    </row>
    <row r="52" spans="5:9" ht="12.75">
      <c r="E52" s="11"/>
      <c r="F52" s="11"/>
      <c r="G52" s="19"/>
      <c r="H52" s="19"/>
      <c r="I52" s="22"/>
    </row>
    <row r="53" spans="3:9" ht="12.75">
      <c r="C53" s="3" t="s">
        <v>44</v>
      </c>
      <c r="D53" s="3"/>
      <c r="E53" s="11"/>
      <c r="F53" s="11"/>
      <c r="G53" s="19"/>
      <c r="H53" s="16">
        <f>I11-H50</f>
        <v>511.695</v>
      </c>
      <c r="I53" s="26"/>
    </row>
    <row r="54" spans="3:9" ht="12.75">
      <c r="C54" s="3" t="s">
        <v>45</v>
      </c>
      <c r="D54" s="3"/>
      <c r="E54" s="11"/>
      <c r="F54" s="11"/>
      <c r="G54" s="19"/>
      <c r="H54" s="16">
        <f>I11-(G50+H50)</f>
        <v>285.79499999999996</v>
      </c>
      <c r="I54" s="26"/>
    </row>
    <row r="56" spans="6:8" ht="12.75">
      <c r="F56" s="45"/>
      <c r="G56" s="45"/>
      <c r="H56" s="45"/>
    </row>
    <row r="57" spans="3:9" ht="12.75">
      <c r="C57" s="46" t="s">
        <v>46</v>
      </c>
      <c r="D57" s="46"/>
      <c r="E57" s="47"/>
      <c r="F57" s="48"/>
      <c r="G57" s="49"/>
      <c r="H57" s="49"/>
      <c r="I57" s="49"/>
    </row>
    <row r="58" spans="3:9" ht="12.75">
      <c r="C58" s="50" t="s">
        <v>47</v>
      </c>
      <c r="D58" s="50"/>
      <c r="E58" s="51"/>
      <c r="F58" s="51"/>
      <c r="G58" s="51"/>
      <c r="H58" s="51"/>
      <c r="I58" s="51"/>
    </row>
    <row r="59" spans="3:9" ht="12.75">
      <c r="C59" s="52" t="s">
        <v>48</v>
      </c>
      <c r="D59" s="52"/>
      <c r="G59" s="51"/>
      <c r="H59" s="51"/>
      <c r="I59" s="51"/>
    </row>
    <row r="60" spans="3:9" ht="12.75">
      <c r="C60" s="66">
        <f ca="1">TODAY()</f>
        <v>38953</v>
      </c>
      <c r="D60" s="66"/>
      <c r="E60" s="66"/>
      <c r="I60" s="53"/>
    </row>
    <row r="61" spans="3:9" ht="12.75">
      <c r="C61" s="8" t="s">
        <v>49</v>
      </c>
      <c r="D61" s="8"/>
      <c r="E61" s="8"/>
      <c r="F61" s="8"/>
      <c r="G61" s="8"/>
      <c r="H61" s="8"/>
      <c r="I61" s="8"/>
    </row>
    <row r="62" spans="3:9" ht="12.75">
      <c r="C62" s="8" t="s">
        <v>49</v>
      </c>
      <c r="D62" s="8"/>
      <c r="E62" s="8"/>
      <c r="F62" s="8"/>
      <c r="G62" s="8"/>
      <c r="H62" s="8"/>
      <c r="I62" s="8"/>
    </row>
    <row r="63" spans="3:9" ht="12.75">
      <c r="C63" s="8"/>
      <c r="D63" s="8"/>
      <c r="E63" s="8"/>
      <c r="F63" s="8"/>
      <c r="G63" s="8"/>
      <c r="H63" s="8"/>
      <c r="I63" s="8"/>
    </row>
    <row r="64" spans="3:9" ht="12.75">
      <c r="C64" s="54" t="s">
        <v>50</v>
      </c>
      <c r="D64" s="54"/>
      <c r="E64" s="55"/>
      <c r="F64" s="55"/>
      <c r="G64" s="55"/>
      <c r="H64" s="55"/>
      <c r="I64" s="55"/>
    </row>
    <row r="65" spans="3:9" ht="15.75" customHeight="1">
      <c r="C65" s="64" t="s">
        <v>51</v>
      </c>
      <c r="D65" s="64"/>
      <c r="E65" s="64"/>
      <c r="F65" s="64"/>
      <c r="G65" s="64"/>
      <c r="H65" s="64"/>
      <c r="I65" s="64"/>
    </row>
    <row r="66" spans="3:10" ht="18.75" customHeight="1">
      <c r="C66" s="64"/>
      <c r="D66" s="64"/>
      <c r="E66" s="64"/>
      <c r="F66" s="64"/>
      <c r="G66" s="64"/>
      <c r="H66" s="64"/>
      <c r="I66" s="64"/>
      <c r="J66" s="56"/>
    </row>
    <row r="67" spans="3:9" ht="18" customHeight="1">
      <c r="C67" s="64" t="s">
        <v>52</v>
      </c>
      <c r="D67" s="64"/>
      <c r="E67" s="64"/>
      <c r="F67" s="64"/>
      <c r="G67" s="64"/>
      <c r="H67" s="64"/>
      <c r="I67" s="64"/>
    </row>
    <row r="68" spans="6:8" ht="12.75">
      <c r="F68" s="45"/>
      <c r="G68" s="45"/>
      <c r="H68" s="45"/>
    </row>
    <row r="69" ht="12.75">
      <c r="H69" s="45"/>
    </row>
    <row r="70" spans="6:8" ht="12.75">
      <c r="F70" s="14"/>
      <c r="G70" s="14"/>
      <c r="H70" s="45"/>
    </row>
    <row r="71" spans="6:8" ht="12.75">
      <c r="F71" s="14"/>
      <c r="G71" s="14"/>
      <c r="H71" s="45"/>
    </row>
    <row r="72" spans="6:8" ht="12.75">
      <c r="F72" s="14"/>
      <c r="G72" s="14"/>
      <c r="H72" s="45"/>
    </row>
    <row r="73" spans="6:8" ht="12.75">
      <c r="F73" s="14"/>
      <c r="G73" s="14"/>
      <c r="H73" s="45"/>
    </row>
    <row r="74" spans="6:8" ht="12.75">
      <c r="F74" s="14"/>
      <c r="G74" s="14"/>
      <c r="H74" s="45"/>
    </row>
    <row r="75" spans="6:8" ht="12.75">
      <c r="F75" s="14"/>
      <c r="G75" s="14"/>
      <c r="H75" s="45"/>
    </row>
  </sheetData>
  <sheetProtection/>
  <mergeCells count="6">
    <mergeCell ref="E3:H3"/>
    <mergeCell ref="C67:I67"/>
    <mergeCell ref="C5:G5"/>
    <mergeCell ref="C60:E60"/>
    <mergeCell ref="F9:G9"/>
    <mergeCell ref="C65:I66"/>
  </mergeCells>
  <hyperlinks>
    <hyperlink ref="C58" r:id="rId1" display="Author: Craig Chase"/>
    <hyperlink ref="E3:H3" r:id="rId2" display="Organic Crop Production Enterprise Budgets."/>
  </hyperlinks>
  <printOptions/>
  <pageMargins left="0.75" right="0.75" top="0.75" bottom="0.75" header="0.5" footer="0.5"/>
  <pageSetup fitToHeight="1" fitToWidth="1" horizontalDpi="300" verticalDpi="300" orientation="portrait" scale="81"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K75"/>
  <sheetViews>
    <sheetView showGridLines="0" workbookViewId="0" topLeftCell="A1">
      <selection activeCell="C6" sqref="C6"/>
    </sheetView>
  </sheetViews>
  <sheetFormatPr defaultColWidth="12.421875" defaultRowHeight="12.75"/>
  <cols>
    <col min="1" max="1" width="1.7109375" style="60" customWidth="1"/>
    <col min="2" max="2" width="1.7109375" style="8" customWidth="1"/>
    <col min="3" max="3" width="33.140625" style="4" customWidth="1"/>
    <col min="4" max="4" width="4.8515625" style="4" customWidth="1"/>
    <col min="5" max="5" width="8.140625" style="4" customWidth="1"/>
    <col min="6" max="6" width="7.140625" style="4" bestFit="1" customWidth="1"/>
    <col min="7" max="8" width="12.57421875" style="4" customWidth="1"/>
    <col min="9" max="9" width="18.421875" style="4" customWidth="1"/>
    <col min="10" max="10" width="6.28125" style="4" customWidth="1"/>
    <col min="11" max="15" width="12.421875" style="4" customWidth="1"/>
    <col min="16" max="16" width="6.140625" style="4" customWidth="1"/>
    <col min="17" max="17" width="33.140625" style="4" customWidth="1"/>
    <col min="18" max="22" width="12.421875" style="4" customWidth="1"/>
    <col min="23" max="23" width="6.140625" style="4" customWidth="1"/>
    <col min="24" max="24" width="33.140625" style="4" customWidth="1"/>
    <col min="25" max="29" width="12.421875" style="4" customWidth="1"/>
    <col min="30" max="30" width="6.140625" style="4" customWidth="1"/>
    <col min="31" max="31" width="33.140625" style="4" customWidth="1"/>
    <col min="32" max="16384" width="12.421875" style="4" customWidth="1"/>
  </cols>
  <sheetData>
    <row r="1" s="61" customFormat="1" ht="18.75" thickBot="1">
      <c r="C1" s="61" t="s">
        <v>0</v>
      </c>
    </row>
    <row r="2" spans="1:5" ht="15.75" thickTop="1">
      <c r="A2" s="57"/>
      <c r="B2" s="1"/>
      <c r="C2" s="2" t="s">
        <v>53</v>
      </c>
      <c r="D2" s="2"/>
      <c r="E2" s="3"/>
    </row>
    <row r="3" spans="1:11" ht="12.75" customHeight="1">
      <c r="A3" s="57"/>
      <c r="B3" s="1"/>
      <c r="C3" s="63" t="s">
        <v>54</v>
      </c>
      <c r="D3" s="63"/>
      <c r="E3" s="68" t="s">
        <v>55</v>
      </c>
      <c r="F3" s="68"/>
      <c r="G3" s="68"/>
      <c r="H3" s="68"/>
      <c r="I3" s="63"/>
      <c r="J3" s="5"/>
      <c r="K3" s="5"/>
    </row>
    <row r="4" spans="1:2" ht="12.75">
      <c r="A4" s="57"/>
      <c r="B4" s="1"/>
    </row>
    <row r="5" spans="1:9" s="8" customFormat="1" ht="12.75">
      <c r="A5" s="58"/>
      <c r="B5" s="6"/>
      <c r="C5" s="65" t="s">
        <v>1</v>
      </c>
      <c r="D5" s="65"/>
      <c r="E5" s="65"/>
      <c r="F5" s="65"/>
      <c r="G5" s="65"/>
      <c r="H5" s="7"/>
      <c r="I5" s="7"/>
    </row>
    <row r="6" spans="1:6" s="8" customFormat="1" ht="12.75">
      <c r="A6" s="58"/>
      <c r="B6" s="6"/>
      <c r="C6" s="9" t="s">
        <v>2</v>
      </c>
      <c r="D6" s="10"/>
      <c r="E6" s="10"/>
      <c r="F6" s="10"/>
    </row>
    <row r="7" spans="1:2" ht="12.75">
      <c r="A7" s="57"/>
      <c r="B7" s="1"/>
    </row>
    <row r="8" spans="1:11" ht="12.75">
      <c r="A8" s="57"/>
      <c r="B8" s="1"/>
      <c r="C8" s="11"/>
      <c r="D8" s="11"/>
      <c r="K8" s="3"/>
    </row>
    <row r="9" spans="1:9" ht="12.75">
      <c r="A9" s="57"/>
      <c r="B9" s="1"/>
      <c r="C9" s="3"/>
      <c r="D9" s="3"/>
      <c r="F9" s="67" t="s">
        <v>3</v>
      </c>
      <c r="G9" s="67"/>
      <c r="H9" s="12" t="s">
        <v>4</v>
      </c>
      <c r="I9" s="12" t="s">
        <v>5</v>
      </c>
    </row>
    <row r="10" spans="1:11" ht="12.75">
      <c r="A10" s="57"/>
      <c r="B10" s="1"/>
      <c r="C10" s="3" t="s">
        <v>6</v>
      </c>
      <c r="D10" s="3"/>
      <c r="K10" s="3"/>
    </row>
    <row r="11" spans="1:9" ht="12.75">
      <c r="A11" s="58"/>
      <c r="B11" s="6"/>
      <c r="C11" s="4" t="s">
        <v>7</v>
      </c>
      <c r="F11" s="13"/>
      <c r="G11" s="14" t="s">
        <v>8</v>
      </c>
      <c r="H11" s="15"/>
      <c r="I11" s="16">
        <f>(F11*H11)</f>
        <v>0</v>
      </c>
    </row>
    <row r="12" spans="1:9" ht="12.75">
      <c r="A12" s="58"/>
      <c r="B12" s="6"/>
      <c r="H12" s="17"/>
      <c r="I12" s="18"/>
    </row>
    <row r="13" spans="1:2" ht="5.25" customHeight="1">
      <c r="A13" s="58"/>
      <c r="B13" s="6"/>
    </row>
    <row r="14" spans="1:8" ht="12.75">
      <c r="A14" s="58"/>
      <c r="B14" s="6"/>
      <c r="G14" s="19" t="s">
        <v>9</v>
      </c>
      <c r="H14" s="19" t="s">
        <v>10</v>
      </c>
    </row>
    <row r="15" spans="1:8" ht="12.75">
      <c r="A15" s="58"/>
      <c r="B15" s="6"/>
      <c r="C15" s="3" t="s">
        <v>11</v>
      </c>
      <c r="D15" s="3"/>
      <c r="G15" s="19" t="s">
        <v>12</v>
      </c>
      <c r="H15" s="19" t="s">
        <v>13</v>
      </c>
    </row>
    <row r="16" spans="1:9" ht="12.75">
      <c r="A16" s="58"/>
      <c r="B16" s="6"/>
      <c r="C16" s="20" t="s">
        <v>14</v>
      </c>
      <c r="D16" s="11"/>
      <c r="E16" s="11"/>
      <c r="F16" s="11"/>
      <c r="G16" s="21"/>
      <c r="H16" s="21"/>
      <c r="I16" s="22">
        <f aca="true" t="shared" si="0" ref="I16:I24">G16+H16</f>
        <v>0</v>
      </c>
    </row>
    <row r="17" spans="1:9" ht="12.75">
      <c r="A17" s="58"/>
      <c r="B17" s="6"/>
      <c r="C17" s="20" t="s">
        <v>15</v>
      </c>
      <c r="D17" s="11"/>
      <c r="E17" s="11"/>
      <c r="F17" s="11"/>
      <c r="G17" s="21"/>
      <c r="H17" s="21"/>
      <c r="I17" s="23">
        <f t="shared" si="0"/>
        <v>0</v>
      </c>
    </row>
    <row r="18" spans="1:9" ht="12.75">
      <c r="A18" s="58"/>
      <c r="B18" s="6"/>
      <c r="C18" s="20" t="s">
        <v>16</v>
      </c>
      <c r="D18" s="11"/>
      <c r="E18" s="11"/>
      <c r="F18" s="11"/>
      <c r="G18" s="21"/>
      <c r="H18" s="21"/>
      <c r="I18" s="23">
        <f t="shared" si="0"/>
        <v>0</v>
      </c>
    </row>
    <row r="19" spans="1:9" ht="12.75">
      <c r="A19" s="58"/>
      <c r="B19" s="6"/>
      <c r="C19" s="20" t="s">
        <v>17</v>
      </c>
      <c r="D19" s="11"/>
      <c r="E19" s="11"/>
      <c r="F19" s="11"/>
      <c r="G19" s="21"/>
      <c r="H19" s="21"/>
      <c r="I19" s="23">
        <f t="shared" si="0"/>
        <v>0</v>
      </c>
    </row>
    <row r="20" spans="1:9" ht="12.75">
      <c r="A20" s="58"/>
      <c r="B20" s="6"/>
      <c r="C20" s="20" t="s">
        <v>18</v>
      </c>
      <c r="D20" s="11"/>
      <c r="E20" s="11"/>
      <c r="F20" s="11"/>
      <c r="G20" s="21"/>
      <c r="H20" s="21"/>
      <c r="I20" s="23">
        <f t="shared" si="0"/>
        <v>0</v>
      </c>
    </row>
    <row r="21" spans="1:9" ht="12.75">
      <c r="A21" s="58"/>
      <c r="B21" s="6"/>
      <c r="C21" s="20" t="s">
        <v>19</v>
      </c>
      <c r="D21" s="11"/>
      <c r="E21" s="11"/>
      <c r="F21" s="11"/>
      <c r="G21" s="21"/>
      <c r="H21" s="21"/>
      <c r="I21" s="23">
        <f t="shared" si="0"/>
        <v>0</v>
      </c>
    </row>
    <row r="22" spans="1:9" ht="12.75">
      <c r="A22" s="58"/>
      <c r="B22" s="6"/>
      <c r="C22" s="20" t="s">
        <v>20</v>
      </c>
      <c r="D22" s="11"/>
      <c r="E22" s="11"/>
      <c r="F22" s="11"/>
      <c r="G22" s="21"/>
      <c r="H22" s="21"/>
      <c r="I22" s="23">
        <f t="shared" si="0"/>
        <v>0</v>
      </c>
    </row>
    <row r="23" spans="1:9" ht="12.75">
      <c r="A23" s="58"/>
      <c r="B23" s="6"/>
      <c r="C23" s="20" t="s">
        <v>21</v>
      </c>
      <c r="D23" s="11"/>
      <c r="E23" s="11"/>
      <c r="F23" s="11"/>
      <c r="G23" s="24"/>
      <c r="H23" s="24"/>
      <c r="I23" s="25">
        <f t="shared" si="0"/>
        <v>0</v>
      </c>
    </row>
    <row r="24" spans="1:9" ht="12.75">
      <c r="A24" s="58"/>
      <c r="B24" s="6"/>
      <c r="C24" s="3" t="s">
        <v>22</v>
      </c>
      <c r="D24" s="11"/>
      <c r="E24" s="11"/>
      <c r="F24" s="11"/>
      <c r="G24" s="16">
        <f>SUM(G16:G23)</f>
        <v>0</v>
      </c>
      <c r="H24" s="16">
        <f>SUM(H16:H23)</f>
        <v>0</v>
      </c>
      <c r="I24" s="26">
        <f t="shared" si="0"/>
        <v>0</v>
      </c>
    </row>
    <row r="25" spans="1:9" ht="12.75">
      <c r="A25" s="58"/>
      <c r="B25" s="6"/>
      <c r="F25" s="18"/>
      <c r="G25" s="18"/>
      <c r="H25" s="27"/>
      <c r="I25" s="28"/>
    </row>
    <row r="26" spans="1:9" ht="12.75">
      <c r="A26" s="58"/>
      <c r="B26" s="6"/>
      <c r="C26" s="4" t="s">
        <v>23</v>
      </c>
      <c r="G26" s="11"/>
      <c r="H26" s="18">
        <f>(E27/1000)*E28</f>
        <v>0</v>
      </c>
      <c r="I26" s="28">
        <f>H26</f>
        <v>0</v>
      </c>
    </row>
    <row r="27" spans="1:9" ht="12.75">
      <c r="A27" s="58"/>
      <c r="B27" s="6"/>
      <c r="C27" s="29" t="s">
        <v>24</v>
      </c>
      <c r="D27" s="29"/>
      <c r="E27" s="30"/>
      <c r="F27" s="31"/>
      <c r="G27" s="11"/>
      <c r="H27" s="18"/>
      <c r="I27" s="28"/>
    </row>
    <row r="28" spans="1:9" ht="12.75">
      <c r="A28" s="58"/>
      <c r="B28" s="6"/>
      <c r="C28" s="29" t="s">
        <v>25</v>
      </c>
      <c r="D28" s="29"/>
      <c r="E28" s="32"/>
      <c r="F28" s="31"/>
      <c r="G28" s="11"/>
      <c r="H28" s="18"/>
      <c r="I28" s="28"/>
    </row>
    <row r="29" spans="1:9" ht="12.75">
      <c r="A29" s="58"/>
      <c r="B29" s="6"/>
      <c r="C29" s="4" t="s">
        <v>26</v>
      </c>
      <c r="G29" s="11"/>
      <c r="H29" s="18">
        <f>E30*E31</f>
        <v>0</v>
      </c>
      <c r="I29" s="28">
        <f>H29</f>
        <v>0</v>
      </c>
    </row>
    <row r="30" spans="1:9" ht="12.75">
      <c r="A30" s="58"/>
      <c r="B30" s="6"/>
      <c r="C30" s="33" t="s">
        <v>3</v>
      </c>
      <c r="D30" s="33"/>
      <c r="E30" s="34"/>
      <c r="G30" s="11"/>
      <c r="H30" s="18"/>
      <c r="I30" s="28"/>
    </row>
    <row r="31" spans="1:9" ht="12.75">
      <c r="A31" s="58"/>
      <c r="B31" s="6"/>
      <c r="C31" s="33" t="s">
        <v>4</v>
      </c>
      <c r="D31" s="33"/>
      <c r="E31" s="35"/>
      <c r="G31" s="11"/>
      <c r="H31" s="18"/>
      <c r="I31" s="28"/>
    </row>
    <row r="32" spans="1:9" ht="12.75">
      <c r="A32" s="59"/>
      <c r="B32" s="36"/>
      <c r="C32" s="4" t="s">
        <v>27</v>
      </c>
      <c r="E32" s="11"/>
      <c r="F32" s="11"/>
      <c r="G32" s="11"/>
      <c r="H32" s="21"/>
      <c r="I32" s="28">
        <f>H32</f>
        <v>0</v>
      </c>
    </row>
    <row r="33" spans="1:9" ht="12.75">
      <c r="A33" s="59"/>
      <c r="B33" s="36"/>
      <c r="C33" s="4" t="s">
        <v>28</v>
      </c>
      <c r="E33" s="11"/>
      <c r="F33" s="37"/>
      <c r="G33" s="11"/>
      <c r="H33" s="21"/>
      <c r="I33" s="28">
        <f>H33</f>
        <v>0</v>
      </c>
    </row>
    <row r="34" spans="1:9" ht="12.75">
      <c r="A34" s="59"/>
      <c r="B34" s="36"/>
      <c r="C34" s="4" t="s">
        <v>29</v>
      </c>
      <c r="E34" s="11"/>
      <c r="F34" s="11"/>
      <c r="G34" s="38"/>
      <c r="H34" s="18">
        <f>SUM(H24+SUM(H26:H33))*E36*E35/12</f>
        <v>0</v>
      </c>
      <c r="I34" s="28">
        <f>H34</f>
        <v>0</v>
      </c>
    </row>
    <row r="35" spans="1:9" ht="12.75">
      <c r="A35" s="59"/>
      <c r="B35" s="36"/>
      <c r="C35" s="39" t="s">
        <v>30</v>
      </c>
      <c r="D35" s="39"/>
      <c r="E35" s="40"/>
      <c r="G35" s="38"/>
      <c r="H35" s="18"/>
      <c r="I35" s="28"/>
    </row>
    <row r="36" spans="1:9" ht="12.75">
      <c r="A36" s="59"/>
      <c r="B36" s="36"/>
      <c r="C36" s="39" t="s">
        <v>31</v>
      </c>
      <c r="D36" s="39"/>
      <c r="E36" s="41"/>
      <c r="G36" s="38"/>
      <c r="H36" s="18"/>
      <c r="I36" s="28"/>
    </row>
    <row r="37" spans="1:9" ht="12.75">
      <c r="A37" s="57"/>
      <c r="B37" s="1"/>
      <c r="E37" s="11"/>
      <c r="F37" s="37"/>
      <c r="G37" s="11"/>
      <c r="H37" s="18"/>
      <c r="I37" s="28"/>
    </row>
    <row r="38" spans="1:9" ht="12.75">
      <c r="A38" s="58"/>
      <c r="B38" s="6"/>
      <c r="C38" s="3" t="s">
        <v>32</v>
      </c>
      <c r="D38" s="11"/>
      <c r="E38" s="11"/>
      <c r="F38" s="11"/>
      <c r="G38" s="11"/>
      <c r="H38" s="11"/>
      <c r="I38" s="28"/>
    </row>
    <row r="39" spans="1:9" ht="12.75">
      <c r="A39" s="58"/>
      <c r="B39" s="6"/>
      <c r="C39" s="20" t="s">
        <v>33</v>
      </c>
      <c r="D39" s="11"/>
      <c r="E39" s="11"/>
      <c r="F39" s="11"/>
      <c r="G39" s="21"/>
      <c r="H39" s="21"/>
      <c r="I39" s="22">
        <f>G39+H39</f>
        <v>0</v>
      </c>
    </row>
    <row r="40" spans="1:9" ht="12.75">
      <c r="A40" s="58"/>
      <c r="B40" s="6"/>
      <c r="C40" s="20" t="s">
        <v>34</v>
      </c>
      <c r="D40" s="11"/>
      <c r="E40" s="11"/>
      <c r="F40" s="11"/>
      <c r="G40" s="21"/>
      <c r="H40" s="21"/>
      <c r="I40" s="23">
        <f>(G40+H40)*F11</f>
        <v>0</v>
      </c>
    </row>
    <row r="41" spans="1:9" ht="12.75">
      <c r="A41" s="58"/>
      <c r="B41" s="6"/>
      <c r="C41" s="20" t="s">
        <v>35</v>
      </c>
      <c r="D41" s="11"/>
      <c r="E41" s="11"/>
      <c r="F41" s="11"/>
      <c r="G41" s="21"/>
      <c r="H41" s="21"/>
      <c r="I41" s="23">
        <f>(G41+H41)*F11</f>
        <v>0</v>
      </c>
    </row>
    <row r="42" spans="1:9" ht="12.75">
      <c r="A42" s="58"/>
      <c r="B42" s="6"/>
      <c r="C42" s="20" t="s">
        <v>36</v>
      </c>
      <c r="D42" s="11"/>
      <c r="E42" s="11"/>
      <c r="F42" s="11"/>
      <c r="G42" s="24"/>
      <c r="H42" s="24"/>
      <c r="I42" s="25">
        <f>(G42+H42)*F11</f>
        <v>0</v>
      </c>
    </row>
    <row r="43" spans="1:9" ht="12.75">
      <c r="A43" s="58"/>
      <c r="B43" s="6"/>
      <c r="C43" s="3" t="s">
        <v>37</v>
      </c>
      <c r="D43" s="3"/>
      <c r="E43" s="11"/>
      <c r="F43" s="11"/>
      <c r="G43" s="16">
        <f>G39+(G40*F11)+(G41*F11)+(G42*F11)</f>
        <v>0</v>
      </c>
      <c r="H43" s="16">
        <f>H39+(H40*F11)+(H41*F11)+(H42*F11)</f>
        <v>0</v>
      </c>
      <c r="I43" s="26">
        <f>G43+H43</f>
        <v>0</v>
      </c>
    </row>
    <row r="44" spans="7:9" ht="12.75">
      <c r="G44" s="11"/>
      <c r="H44" s="11"/>
      <c r="I44" s="22"/>
    </row>
    <row r="45" spans="3:9" ht="12.75">
      <c r="C45" s="4" t="s">
        <v>38</v>
      </c>
      <c r="G45" s="18">
        <f>E46*E47</f>
        <v>0</v>
      </c>
      <c r="I45" s="22">
        <f>G45+H45</f>
        <v>0</v>
      </c>
    </row>
    <row r="46" spans="3:9" ht="12.75">
      <c r="C46" s="42" t="s">
        <v>39</v>
      </c>
      <c r="D46" s="42"/>
      <c r="E46" s="43"/>
      <c r="F46" s="31"/>
      <c r="G46" s="18"/>
      <c r="I46" s="22"/>
    </row>
    <row r="47" spans="3:9" ht="12.75">
      <c r="C47" s="42" t="s">
        <v>40</v>
      </c>
      <c r="D47" s="42"/>
      <c r="E47" s="32"/>
      <c r="F47" s="31"/>
      <c r="G47" s="18"/>
      <c r="I47" s="22"/>
    </row>
    <row r="48" spans="3:9" ht="12.75">
      <c r="C48" s="4" t="s">
        <v>41</v>
      </c>
      <c r="E48" s="44"/>
      <c r="F48" s="18"/>
      <c r="G48" s="21"/>
      <c r="H48" s="11"/>
      <c r="I48" s="22">
        <f>G48+H48</f>
        <v>0</v>
      </c>
    </row>
    <row r="49" spans="5:9" ht="12.75">
      <c r="E49" s="44"/>
      <c r="F49" s="18"/>
      <c r="G49" s="18"/>
      <c r="H49" s="11"/>
      <c r="I49" s="22"/>
    </row>
    <row r="50" spans="3:9" ht="12.75">
      <c r="C50" s="3" t="s">
        <v>42</v>
      </c>
      <c r="D50" s="3"/>
      <c r="E50" s="11"/>
      <c r="F50" s="11"/>
      <c r="G50" s="16">
        <f>G24+G43+G45+G48</f>
        <v>0</v>
      </c>
      <c r="H50" s="16">
        <f>H24+SUM(H26:H34)+H43</f>
        <v>0</v>
      </c>
      <c r="I50" s="26">
        <f>G50+H50</f>
        <v>0</v>
      </c>
    </row>
    <row r="51" spans="3:9" ht="12.75">
      <c r="C51" s="3" t="s">
        <v>43</v>
      </c>
      <c r="D51" s="3"/>
      <c r="E51" s="11"/>
      <c r="F51" s="11"/>
      <c r="G51" s="16">
        <f>IF(F11&gt;0,G50/F11,0)</f>
        <v>0</v>
      </c>
      <c r="H51" s="16">
        <f>IF(F11&gt;0,H50/F11,0)</f>
        <v>0</v>
      </c>
      <c r="I51" s="26">
        <f>G51+H51</f>
        <v>0</v>
      </c>
    </row>
    <row r="52" spans="5:9" ht="12.75">
      <c r="E52" s="11"/>
      <c r="F52" s="11"/>
      <c r="G52" s="19"/>
      <c r="H52" s="19"/>
      <c r="I52" s="22"/>
    </row>
    <row r="53" spans="3:9" ht="12.75">
      <c r="C53" s="3" t="s">
        <v>44</v>
      </c>
      <c r="D53" s="3"/>
      <c r="E53" s="11"/>
      <c r="F53" s="11"/>
      <c r="G53" s="19"/>
      <c r="H53" s="16">
        <f>I11-H50</f>
        <v>0</v>
      </c>
      <c r="I53" s="26"/>
    </row>
    <row r="54" spans="3:9" ht="12.75">
      <c r="C54" s="3" t="s">
        <v>45</v>
      </c>
      <c r="D54" s="3"/>
      <c r="E54" s="11"/>
      <c r="F54" s="11"/>
      <c r="G54" s="19"/>
      <c r="H54" s="16">
        <f>I11-(G50+H50)</f>
        <v>0</v>
      </c>
      <c r="I54" s="26"/>
    </row>
    <row r="56" spans="6:8" ht="12.75">
      <c r="F56" s="45"/>
      <c r="G56" s="45"/>
      <c r="H56" s="45"/>
    </row>
    <row r="57" spans="3:9" ht="12.75">
      <c r="C57" s="46" t="s">
        <v>46</v>
      </c>
      <c r="D57" s="46"/>
      <c r="E57" s="47"/>
      <c r="F57" s="48"/>
      <c r="G57" s="49"/>
      <c r="H57" s="49"/>
      <c r="I57" s="49"/>
    </row>
    <row r="58" spans="3:9" ht="12.75">
      <c r="C58" s="50" t="s">
        <v>47</v>
      </c>
      <c r="D58" s="50"/>
      <c r="E58" s="51"/>
      <c r="F58" s="51"/>
      <c r="G58" s="51"/>
      <c r="H58" s="51"/>
      <c r="I58" s="51"/>
    </row>
    <row r="59" spans="3:9" ht="12.75">
      <c r="C59" s="52" t="s">
        <v>48</v>
      </c>
      <c r="D59" s="52"/>
      <c r="G59" s="51"/>
      <c r="H59" s="51"/>
      <c r="I59" s="51"/>
    </row>
    <row r="60" spans="3:9" ht="12.75">
      <c r="C60" s="66">
        <f ca="1">TODAY()</f>
        <v>38953</v>
      </c>
      <c r="D60" s="66"/>
      <c r="E60" s="66"/>
      <c r="I60" s="53"/>
    </row>
    <row r="61" spans="3:9" ht="12.75">
      <c r="C61" s="8" t="s">
        <v>49</v>
      </c>
      <c r="D61" s="8"/>
      <c r="E61" s="8"/>
      <c r="F61" s="8"/>
      <c r="G61" s="8"/>
      <c r="H61" s="8"/>
      <c r="I61" s="8"/>
    </row>
    <row r="62" spans="3:9" ht="12.75">
      <c r="C62" s="8" t="s">
        <v>49</v>
      </c>
      <c r="D62" s="8"/>
      <c r="E62" s="8"/>
      <c r="F62" s="8"/>
      <c r="G62" s="8"/>
      <c r="H62" s="8"/>
      <c r="I62" s="8"/>
    </row>
    <row r="63" spans="3:9" ht="12.75">
      <c r="C63" s="8"/>
      <c r="D63" s="8"/>
      <c r="E63" s="8"/>
      <c r="F63" s="8"/>
      <c r="G63" s="8"/>
      <c r="H63" s="8"/>
      <c r="I63" s="8"/>
    </row>
    <row r="64" spans="3:9" ht="12.75">
      <c r="C64" s="54" t="s">
        <v>50</v>
      </c>
      <c r="D64" s="54"/>
      <c r="E64" s="55"/>
      <c r="F64" s="55"/>
      <c r="G64" s="55"/>
      <c r="H64" s="55"/>
      <c r="I64" s="55"/>
    </row>
    <row r="65" spans="3:9" ht="15.75" customHeight="1">
      <c r="C65" s="64" t="s">
        <v>51</v>
      </c>
      <c r="D65" s="64"/>
      <c r="E65" s="64"/>
      <c r="F65" s="64"/>
      <c r="G65" s="64"/>
      <c r="H65" s="64"/>
      <c r="I65" s="64"/>
    </row>
    <row r="66" spans="3:10" ht="18.75" customHeight="1">
      <c r="C66" s="64"/>
      <c r="D66" s="64"/>
      <c r="E66" s="64"/>
      <c r="F66" s="64"/>
      <c r="G66" s="64"/>
      <c r="H66" s="64"/>
      <c r="I66" s="64"/>
      <c r="J66" s="56"/>
    </row>
    <row r="67" spans="3:9" ht="18" customHeight="1">
      <c r="C67" s="64" t="s">
        <v>52</v>
      </c>
      <c r="D67" s="64"/>
      <c r="E67" s="64"/>
      <c r="F67" s="64"/>
      <c r="G67" s="64"/>
      <c r="H67" s="64"/>
      <c r="I67" s="64"/>
    </row>
    <row r="68" spans="6:8" ht="12.75">
      <c r="F68" s="45"/>
      <c r="G68" s="45"/>
      <c r="H68" s="45"/>
    </row>
    <row r="69" ht="12.75">
      <c r="H69" s="45"/>
    </row>
    <row r="70" spans="6:8" ht="12.75">
      <c r="F70" s="14"/>
      <c r="G70" s="14"/>
      <c r="H70" s="45"/>
    </row>
    <row r="71" spans="6:8" ht="12.75">
      <c r="F71" s="14"/>
      <c r="G71" s="14"/>
      <c r="H71" s="45"/>
    </row>
    <row r="72" spans="6:8" ht="12.75">
      <c r="F72" s="14"/>
      <c r="G72" s="14"/>
      <c r="H72" s="45"/>
    </row>
    <row r="73" spans="6:8" ht="12.75">
      <c r="F73" s="14"/>
      <c r="G73" s="14"/>
      <c r="H73" s="45"/>
    </row>
    <row r="74" spans="6:8" ht="12.75">
      <c r="F74" s="14"/>
      <c r="G74" s="14"/>
      <c r="H74" s="45"/>
    </row>
    <row r="75" spans="6:8" ht="12.75">
      <c r="F75" s="14"/>
      <c r="G75" s="14"/>
      <c r="H75" s="45"/>
    </row>
  </sheetData>
  <sheetProtection/>
  <mergeCells count="6">
    <mergeCell ref="E3:H3"/>
    <mergeCell ref="C67:I67"/>
    <mergeCell ref="C5:G5"/>
    <mergeCell ref="C60:E60"/>
    <mergeCell ref="F9:G9"/>
    <mergeCell ref="C65:I66"/>
  </mergeCells>
  <hyperlinks>
    <hyperlink ref="C58" r:id="rId1" display="Author: Craig Chase"/>
  </hyperlinks>
  <printOptions/>
  <pageMargins left="0.75" right="0.75" top="0.75" bottom="0.75" header="0.5" footer="0.5"/>
  <pageSetup fitToHeight="1" fitToWidth="1" horizontalDpi="300" verticalDpi="300" orientation="portrait" scale="81"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Economics Department</dc:creator>
  <cp:keywords/>
  <dc:description/>
  <cp:lastModifiedBy>tonydowl</cp:lastModifiedBy>
  <cp:lastPrinted>2006-08-01T15:24:00Z</cp:lastPrinted>
  <dcterms:created xsi:type="dcterms:W3CDTF">2006-08-01T15:19:18Z</dcterms:created>
  <dcterms:modified xsi:type="dcterms:W3CDTF">2006-08-25T04:56:49Z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